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596" windowHeight="7716"/>
  </bookViews>
  <sheets>
    <sheet name="基金监督与管理" sheetId="1" r:id="rId1"/>
  </sheets>
  <calcPr calcId="144525"/>
</workbook>
</file>

<file path=xl/calcChain.xml><?xml version="1.0" encoding="utf-8"?>
<calcChain xmlns="http://schemas.openxmlformats.org/spreadsheetml/2006/main">
  <c r="E8" i="1" l="1"/>
  <c r="F8" i="1" s="1"/>
  <c r="R8" i="1"/>
  <c r="R9" i="1"/>
  <c r="R7" i="1"/>
  <c r="R10" i="1" s="1"/>
  <c r="J9" i="1"/>
  <c r="I13" i="1"/>
  <c r="J13" i="1" s="1"/>
  <c r="I15" i="1"/>
  <c r="J15" i="1" s="1"/>
  <c r="I14" i="1"/>
  <c r="J14" i="1" s="1"/>
  <c r="I12" i="1"/>
  <c r="J12" i="1" s="1"/>
  <c r="I11" i="1"/>
  <c r="S9" i="1" s="1"/>
  <c r="I10" i="1"/>
  <c r="J10" i="1" s="1"/>
  <c r="S7" i="1" l="1"/>
  <c r="S8" i="1"/>
  <c r="J11" i="1"/>
  <c r="I16" i="1"/>
  <c r="S10" i="1" l="1"/>
  <c r="Q15" i="1"/>
  <c r="J16" i="1"/>
  <c r="K8" i="1"/>
  <c r="J8" i="1" s="1"/>
  <c r="O12" i="1" l="1"/>
  <c r="O11" i="1"/>
  <c r="O10" i="1"/>
  <c r="O8" i="1"/>
  <c r="N12" i="1"/>
  <c r="N11" i="1"/>
  <c r="N10" i="1"/>
  <c r="N8" i="1"/>
  <c r="H16" i="1"/>
  <c r="N13" i="1" l="1"/>
  <c r="O13" i="1"/>
  <c r="F16" i="1"/>
  <c r="E16" i="1"/>
  <c r="D16" i="1"/>
  <c r="C16" i="1"/>
</calcChain>
</file>

<file path=xl/sharedStrings.xml><?xml version="1.0" encoding="utf-8"?>
<sst xmlns="http://schemas.openxmlformats.org/spreadsheetml/2006/main" count="40" uniqueCount="37">
  <si>
    <t>项目单位</t>
  </si>
  <si>
    <t>资金来源</t>
  </si>
  <si>
    <t>资金支出</t>
  </si>
  <si>
    <t>资金支出内容</t>
  </si>
  <si>
    <t>合计</t>
  </si>
  <si>
    <t>本级投入</t>
  </si>
  <si>
    <t>合计</t>
    <phoneticPr fontId="6" type="noConversion"/>
  </si>
  <si>
    <t>执行数（元）</t>
    <phoneticPr fontId="6" type="noConversion"/>
  </si>
  <si>
    <t>单位：元</t>
    <phoneticPr fontId="6" type="noConversion"/>
  </si>
  <si>
    <t>预算数（元）</t>
    <phoneticPr fontId="6" type="noConversion"/>
  </si>
  <si>
    <t>资金总预算（元）</t>
    <phoneticPr fontId="6" type="noConversion"/>
  </si>
  <si>
    <t>实际到位数（元）</t>
    <phoneticPr fontId="6" type="noConversion"/>
  </si>
  <si>
    <t>印刷费</t>
    <phoneticPr fontId="6" type="noConversion"/>
  </si>
  <si>
    <t>综合执法经费支出</t>
    <phoneticPr fontId="6" type="noConversion"/>
  </si>
  <si>
    <t>宣传经费支出</t>
    <phoneticPr fontId="6" type="noConversion"/>
  </si>
  <si>
    <t>办公经费支出</t>
    <phoneticPr fontId="6" type="noConversion"/>
  </si>
  <si>
    <t>培训经费支出</t>
    <phoneticPr fontId="6" type="noConversion"/>
  </si>
  <si>
    <t>预算</t>
    <phoneticPr fontId="6" type="noConversion"/>
  </si>
  <si>
    <t>执行</t>
    <phoneticPr fontId="6" type="noConversion"/>
  </si>
  <si>
    <t>合计</t>
    <phoneticPr fontId="6" type="noConversion"/>
  </si>
  <si>
    <t>占比</t>
    <phoneticPr fontId="6" type="noConversion"/>
  </si>
  <si>
    <t>南县医疗保障局</t>
    <phoneticPr fontId="6" type="noConversion"/>
  </si>
  <si>
    <r>
      <t>2020</t>
    </r>
    <r>
      <rPr>
        <b/>
        <sz val="14"/>
        <color rgb="FF000000"/>
        <rFont val="宋体"/>
        <family val="3"/>
        <charset val="134"/>
      </rPr>
      <t>年基金监督与管理财政支出基础数据表</t>
    </r>
    <phoneticPr fontId="6" type="noConversion"/>
  </si>
  <si>
    <t>办公费</t>
    <phoneticPr fontId="6" type="noConversion"/>
  </si>
  <si>
    <t>劳务费</t>
    <phoneticPr fontId="6" type="noConversion"/>
  </si>
  <si>
    <t>差旅费</t>
    <phoneticPr fontId="6" type="noConversion"/>
  </si>
  <si>
    <t>奖励金</t>
    <phoneticPr fontId="6" type="noConversion"/>
  </si>
  <si>
    <t>基金监督与管理</t>
    <phoneticPr fontId="6" type="noConversion"/>
  </si>
  <si>
    <t>办公经费</t>
    <phoneticPr fontId="6" type="noConversion"/>
  </si>
  <si>
    <t>公务接待费</t>
    <phoneticPr fontId="6" type="noConversion"/>
  </si>
  <si>
    <t>劳务费</t>
    <phoneticPr fontId="6" type="noConversion"/>
  </si>
  <si>
    <t>预算</t>
    <phoneticPr fontId="6" type="noConversion"/>
  </si>
  <si>
    <t>执行</t>
    <phoneticPr fontId="6" type="noConversion"/>
  </si>
  <si>
    <t>租车费</t>
    <phoneticPr fontId="6" type="noConversion"/>
  </si>
  <si>
    <t>工作餐</t>
    <phoneticPr fontId="6" type="noConversion"/>
  </si>
  <si>
    <t>公务接待费</t>
    <phoneticPr fontId="6" type="noConversion"/>
  </si>
  <si>
    <t>附件1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</si>
</sst>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12" x14ac:knownFonts="1">
    <font>
      <sz val="11"/>
      <color theme="1"/>
      <name val="宋体"/>
      <charset val="134"/>
      <scheme val="minor"/>
    </font>
    <font>
      <b/>
      <sz val="14"/>
      <color rgb="FF000000"/>
      <name val="Times New Roman"/>
      <family val="1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b/>
      <sz val="14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aj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rgb="FF000000"/>
      </bottom>
      <diagonal/>
    </border>
    <border>
      <left/>
      <right style="medium">
        <color auto="1"/>
      </right>
      <top/>
      <bottom style="medium">
        <color rgb="FF000000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rgb="FF000000"/>
      </top>
      <bottom/>
      <diagonal/>
    </border>
    <border>
      <left/>
      <right style="medium">
        <color auto="1"/>
      </right>
      <top style="medium">
        <color rgb="FF000000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</cellStyleXfs>
  <cellXfs count="39">
    <xf numFmtId="0" fontId="0" fillId="0" borderId="0" xfId="0"/>
    <xf numFmtId="0" fontId="3" fillId="0" borderId="9" xfId="0" applyFont="1" applyBorder="1" applyAlignment="1">
      <alignment horizontal="center" vertical="center" wrapText="1"/>
    </xf>
    <xf numFmtId="43" fontId="0" fillId="0" borderId="0" xfId="0" applyNumberFormat="1"/>
    <xf numFmtId="0" fontId="3" fillId="0" borderId="9" xfId="0" applyFont="1" applyBorder="1" applyAlignment="1">
      <alignment vertical="center" wrapText="1"/>
    </xf>
    <xf numFmtId="43" fontId="4" fillId="0" borderId="9" xfId="1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 wrapText="1"/>
    </xf>
    <xf numFmtId="4" fontId="7" fillId="0" borderId="9" xfId="0" applyNumberFormat="1" applyFont="1" applyBorder="1" applyAlignment="1">
      <alignment vertical="center" wrapText="1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43" fontId="9" fillId="0" borderId="0" xfId="0" applyNumberFormat="1" applyFont="1"/>
    <xf numFmtId="10" fontId="4" fillId="0" borderId="9" xfId="2" applyNumberFormat="1" applyFont="1" applyBorder="1" applyAlignment="1">
      <alignment vertical="center" wrapText="1"/>
    </xf>
    <xf numFmtId="43" fontId="4" fillId="0" borderId="0" xfId="1" applyFont="1" applyBorder="1" applyAlignment="1">
      <alignment vertical="center" wrapText="1"/>
    </xf>
    <xf numFmtId="43" fontId="0" fillId="0" borderId="0" xfId="1" applyFont="1" applyAlignment="1"/>
    <xf numFmtId="10" fontId="4" fillId="0" borderId="0" xfId="2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43" fontId="4" fillId="0" borderId="6" xfId="1" applyFont="1" applyBorder="1" applyAlignment="1">
      <alignment horizontal="center" vertical="center" wrapText="1"/>
    </xf>
    <xf numFmtId="43" fontId="4" fillId="0" borderId="16" xfId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"/>
  <sheetViews>
    <sheetView tabSelected="1" workbookViewId="0">
      <selection activeCell="E8" sqref="E8:E15"/>
    </sheetView>
  </sheetViews>
  <sheetFormatPr defaultColWidth="9" defaultRowHeight="14.4" x14ac:dyDescent="0.25"/>
  <cols>
    <col min="2" max="2" width="5.44140625" customWidth="1"/>
    <col min="3" max="4" width="10.109375" bestFit="1" customWidth="1"/>
    <col min="5" max="6" width="9.109375" bestFit="1" customWidth="1"/>
    <col min="7" max="7" width="12.44140625" customWidth="1"/>
    <col min="8" max="8" width="11.109375" customWidth="1"/>
    <col min="9" max="9" width="10.77734375" customWidth="1"/>
    <col min="10" max="10" width="8.88671875" customWidth="1"/>
    <col min="11" max="11" width="15" hidden="1" customWidth="1"/>
    <col min="12" max="12" width="15" customWidth="1"/>
    <col min="13" max="13" width="18.109375" hidden="1" customWidth="1"/>
    <col min="14" max="14" width="15.109375" hidden="1" customWidth="1"/>
    <col min="15" max="15" width="16.44140625" hidden="1" customWidth="1"/>
    <col min="16" max="16" width="0" hidden="1" customWidth="1"/>
    <col min="17" max="17" width="11" hidden="1" customWidth="1"/>
    <col min="18" max="18" width="13.88671875" hidden="1" customWidth="1"/>
    <col min="19" max="19" width="12.77734375" hidden="1" customWidth="1"/>
  </cols>
  <sheetData>
    <row r="1" spans="1:19" ht="17.399999999999999" x14ac:dyDescent="0.25">
      <c r="A1" s="15" t="s">
        <v>36</v>
      </c>
      <c r="B1" s="15"/>
      <c r="C1" s="15"/>
      <c r="D1" s="15"/>
      <c r="E1" s="15"/>
      <c r="F1" s="15"/>
      <c r="G1" s="15"/>
      <c r="H1" s="15"/>
      <c r="I1" s="15"/>
      <c r="J1" s="15"/>
    </row>
    <row r="2" spans="1:19" ht="17.399999999999999" x14ac:dyDescent="0.25">
      <c r="A2" s="16" t="s">
        <v>22</v>
      </c>
      <c r="B2" s="16"/>
      <c r="C2" s="16"/>
      <c r="D2" s="16"/>
      <c r="E2" s="16"/>
      <c r="F2" s="16"/>
      <c r="G2" s="16"/>
      <c r="H2" s="16"/>
      <c r="I2" s="16"/>
      <c r="J2" s="16"/>
    </row>
    <row r="3" spans="1:19" ht="15" thickBot="1" x14ac:dyDescent="0.3">
      <c r="A3" s="17" t="s">
        <v>8</v>
      </c>
      <c r="B3" s="17"/>
      <c r="C3" s="18"/>
      <c r="D3" s="18"/>
      <c r="E3" s="18"/>
      <c r="F3" s="18"/>
      <c r="G3" s="18"/>
      <c r="H3" s="18"/>
      <c r="I3" s="18"/>
      <c r="J3" s="18"/>
    </row>
    <row r="4" spans="1:19" ht="18" customHeight="1" thickBot="1" x14ac:dyDescent="0.3">
      <c r="A4" s="26" t="s">
        <v>0</v>
      </c>
      <c r="B4" s="27"/>
      <c r="C4" s="19" t="s">
        <v>27</v>
      </c>
      <c r="D4" s="20"/>
      <c r="E4" s="20"/>
      <c r="F4" s="20"/>
      <c r="G4" s="20"/>
      <c r="H4" s="20"/>
      <c r="I4" s="20"/>
      <c r="J4" s="21"/>
    </row>
    <row r="5" spans="1:19" ht="18" customHeight="1" thickBot="1" x14ac:dyDescent="0.3">
      <c r="A5" s="28"/>
      <c r="B5" s="29"/>
      <c r="C5" s="38" t="s">
        <v>1</v>
      </c>
      <c r="D5" s="38"/>
      <c r="E5" s="38"/>
      <c r="F5" s="38"/>
      <c r="G5" s="38" t="s">
        <v>2</v>
      </c>
      <c r="H5" s="38"/>
      <c r="I5" s="38"/>
      <c r="J5" s="38"/>
    </row>
    <row r="6" spans="1:19" ht="18" customHeight="1" thickBot="1" x14ac:dyDescent="0.3">
      <c r="A6" s="28"/>
      <c r="B6" s="29"/>
      <c r="C6" s="38" t="s">
        <v>10</v>
      </c>
      <c r="D6" s="38"/>
      <c r="E6" s="38" t="s">
        <v>11</v>
      </c>
      <c r="F6" s="38"/>
      <c r="G6" s="24" t="s">
        <v>3</v>
      </c>
      <c r="H6" s="24" t="s">
        <v>9</v>
      </c>
      <c r="I6" s="24" t="s">
        <v>7</v>
      </c>
      <c r="J6" s="24" t="s">
        <v>20</v>
      </c>
      <c r="R6" s="14" t="s">
        <v>31</v>
      </c>
      <c r="S6" s="14" t="s">
        <v>32</v>
      </c>
    </row>
    <row r="7" spans="1:19" ht="18" customHeight="1" thickBot="1" x14ac:dyDescent="0.3">
      <c r="A7" s="30"/>
      <c r="B7" s="31"/>
      <c r="C7" s="1" t="s">
        <v>4</v>
      </c>
      <c r="D7" s="1" t="s">
        <v>5</v>
      </c>
      <c r="E7" s="1" t="s">
        <v>4</v>
      </c>
      <c r="F7" s="1" t="s">
        <v>5</v>
      </c>
      <c r="G7" s="25"/>
      <c r="H7" s="25"/>
      <c r="I7" s="25"/>
      <c r="J7" s="25"/>
      <c r="N7" s="7" t="s">
        <v>17</v>
      </c>
      <c r="O7" s="7" t="s">
        <v>18</v>
      </c>
      <c r="Q7" t="s">
        <v>28</v>
      </c>
      <c r="R7" s="2">
        <f>H8+H10+H13</f>
        <v>260000</v>
      </c>
      <c r="S7" s="2">
        <f>I8+I9+I10+I13+I14+I15</f>
        <v>96995</v>
      </c>
    </row>
    <row r="8" spans="1:19" ht="21.75" customHeight="1" thickBot="1" x14ac:dyDescent="0.3">
      <c r="A8" s="32" t="s">
        <v>21</v>
      </c>
      <c r="B8" s="33"/>
      <c r="C8" s="36">
        <v>280000</v>
      </c>
      <c r="D8" s="36">
        <v>280000</v>
      </c>
      <c r="E8" s="36">
        <f>D8</f>
        <v>280000</v>
      </c>
      <c r="F8" s="36">
        <f>E8</f>
        <v>280000</v>
      </c>
      <c r="G8" s="3" t="s">
        <v>12</v>
      </c>
      <c r="H8" s="4">
        <v>100000</v>
      </c>
      <c r="I8" s="4">
        <v>64000</v>
      </c>
      <c r="J8" s="10">
        <f>I8/K8</f>
        <v>0.49510695083742701</v>
      </c>
      <c r="K8" s="4">
        <f>I16</f>
        <v>129265</v>
      </c>
      <c r="L8" s="13"/>
      <c r="M8" t="s">
        <v>13</v>
      </c>
      <c r="N8" s="2">
        <f>H8</f>
        <v>100000</v>
      </c>
      <c r="O8" s="2">
        <f>J8+J10+J11+J12</f>
        <v>0.75250841295014115</v>
      </c>
      <c r="Q8" t="s">
        <v>29</v>
      </c>
      <c r="R8" s="2">
        <f>H12</f>
        <v>10000</v>
      </c>
      <c r="S8" s="2">
        <f>I12</f>
        <v>13790</v>
      </c>
    </row>
    <row r="9" spans="1:19" ht="21.75" customHeight="1" thickBot="1" x14ac:dyDescent="0.3">
      <c r="A9" s="34"/>
      <c r="B9" s="35"/>
      <c r="C9" s="37"/>
      <c r="D9" s="37"/>
      <c r="E9" s="37"/>
      <c r="F9" s="37"/>
      <c r="G9" s="3" t="s">
        <v>26</v>
      </c>
      <c r="H9" s="4">
        <v>0</v>
      </c>
      <c r="I9" s="4">
        <v>300</v>
      </c>
      <c r="J9" s="10">
        <f>I9/K9</f>
        <v>2.3208138320504391E-3</v>
      </c>
      <c r="K9" s="4">
        <v>129265</v>
      </c>
      <c r="L9" s="11"/>
      <c r="N9" s="2"/>
      <c r="O9" s="2"/>
      <c r="Q9" t="s">
        <v>30</v>
      </c>
      <c r="R9" s="2">
        <f>H11</f>
        <v>10000</v>
      </c>
      <c r="S9" s="2">
        <f>I11</f>
        <v>18480</v>
      </c>
    </row>
    <row r="10" spans="1:19" ht="21.75" customHeight="1" thickBot="1" x14ac:dyDescent="0.3">
      <c r="A10" s="34"/>
      <c r="B10" s="35"/>
      <c r="C10" s="37"/>
      <c r="D10" s="37"/>
      <c r="E10" s="37"/>
      <c r="F10" s="37"/>
      <c r="G10" s="3" t="s">
        <v>23</v>
      </c>
      <c r="H10" s="4">
        <v>100000</v>
      </c>
      <c r="I10" s="4">
        <f>840+163</f>
        <v>1003</v>
      </c>
      <c r="J10" s="10">
        <f t="shared" ref="J10:J15" si="0">I10/K10</f>
        <v>7.7592542451553007E-3</v>
      </c>
      <c r="K10" s="4">
        <v>129265</v>
      </c>
      <c r="L10" s="11"/>
      <c r="M10" t="s">
        <v>14</v>
      </c>
      <c r="N10" s="2">
        <f>H13</f>
        <v>60000</v>
      </c>
      <c r="O10" s="2">
        <f>J13</f>
        <v>0.1784086953158241</v>
      </c>
      <c r="R10" s="2">
        <f>SUM(R7:R9)</f>
        <v>280000</v>
      </c>
      <c r="S10" s="2">
        <f>SUM(S7:S9)</f>
        <v>129265</v>
      </c>
    </row>
    <row r="11" spans="1:19" ht="21.75" customHeight="1" thickBot="1" x14ac:dyDescent="0.3">
      <c r="A11" s="34"/>
      <c r="B11" s="35"/>
      <c r="C11" s="37"/>
      <c r="D11" s="37"/>
      <c r="E11" s="37"/>
      <c r="F11" s="37"/>
      <c r="G11" s="3" t="s">
        <v>24</v>
      </c>
      <c r="H11" s="4">
        <v>10000</v>
      </c>
      <c r="I11" s="4">
        <f>6160*3</f>
        <v>18480</v>
      </c>
      <c r="J11" s="10">
        <f t="shared" si="0"/>
        <v>0.14296213205430705</v>
      </c>
      <c r="K11" s="4">
        <v>129265</v>
      </c>
      <c r="L11" s="11"/>
      <c r="M11" t="s">
        <v>15</v>
      </c>
      <c r="N11" s="2">
        <f>H14</f>
        <v>0</v>
      </c>
      <c r="O11" s="2" t="e">
        <f>J14+J15+#REF!</f>
        <v>#REF!</v>
      </c>
    </row>
    <row r="12" spans="1:19" ht="21.75" customHeight="1" thickBot="1" x14ac:dyDescent="0.3">
      <c r="A12" s="34"/>
      <c r="B12" s="35"/>
      <c r="C12" s="37"/>
      <c r="D12" s="37"/>
      <c r="E12" s="37"/>
      <c r="F12" s="37"/>
      <c r="G12" s="3" t="s">
        <v>35</v>
      </c>
      <c r="H12" s="4">
        <v>10000</v>
      </c>
      <c r="I12" s="4">
        <f>5746+2802+5242</f>
        <v>13790</v>
      </c>
      <c r="J12" s="10">
        <f t="shared" si="0"/>
        <v>0.10668007581325184</v>
      </c>
      <c r="K12" s="4">
        <v>129265</v>
      </c>
      <c r="L12" s="11"/>
      <c r="M12" t="s">
        <v>16</v>
      </c>
      <c r="N12" s="2" t="e">
        <f>#REF!</f>
        <v>#REF!</v>
      </c>
      <c r="O12" s="2" t="e">
        <f>#REF!</f>
        <v>#REF!</v>
      </c>
    </row>
    <row r="13" spans="1:19" ht="21.75" customHeight="1" thickBot="1" x14ac:dyDescent="0.3">
      <c r="A13" s="34"/>
      <c r="B13" s="35"/>
      <c r="C13" s="37"/>
      <c r="D13" s="37"/>
      <c r="E13" s="37"/>
      <c r="F13" s="37"/>
      <c r="G13" s="3" t="s">
        <v>25</v>
      </c>
      <c r="H13" s="4">
        <v>60000</v>
      </c>
      <c r="I13" s="4">
        <f>3560+9072+620+5210+4600</f>
        <v>23062</v>
      </c>
      <c r="J13" s="10">
        <f t="shared" si="0"/>
        <v>0.1784086953158241</v>
      </c>
      <c r="K13" s="4">
        <v>129265</v>
      </c>
      <c r="L13" s="11"/>
      <c r="M13" s="8" t="s">
        <v>19</v>
      </c>
      <c r="N13" s="9" t="e">
        <f>SUM(N8:N12)</f>
        <v>#REF!</v>
      </c>
      <c r="O13" s="9" t="e">
        <f>SUM(O8:O12)</f>
        <v>#REF!</v>
      </c>
    </row>
    <row r="14" spans="1:19" ht="21.75" customHeight="1" thickBot="1" x14ac:dyDescent="0.3">
      <c r="A14" s="34"/>
      <c r="B14" s="35"/>
      <c r="C14" s="37"/>
      <c r="D14" s="37"/>
      <c r="E14" s="37"/>
      <c r="F14" s="37"/>
      <c r="G14" s="3" t="s">
        <v>33</v>
      </c>
      <c r="H14" s="4">
        <v>0</v>
      </c>
      <c r="I14" s="4">
        <f>1800+950+400+400</f>
        <v>3550</v>
      </c>
      <c r="J14" s="10">
        <f t="shared" si="0"/>
        <v>2.7462963679263527E-2</v>
      </c>
      <c r="K14" s="4">
        <v>129265</v>
      </c>
      <c r="L14" s="11"/>
    </row>
    <row r="15" spans="1:19" ht="21.75" customHeight="1" thickBot="1" x14ac:dyDescent="0.3">
      <c r="A15" s="34"/>
      <c r="B15" s="35"/>
      <c r="C15" s="37"/>
      <c r="D15" s="37"/>
      <c r="E15" s="37"/>
      <c r="F15" s="37"/>
      <c r="G15" s="3" t="s">
        <v>34</v>
      </c>
      <c r="H15" s="4">
        <v>0</v>
      </c>
      <c r="I15" s="4">
        <f>2840+2240</f>
        <v>5080</v>
      </c>
      <c r="J15" s="10">
        <f t="shared" si="0"/>
        <v>3.9299114222720768E-2</v>
      </c>
      <c r="K15" s="4">
        <v>129265</v>
      </c>
      <c r="L15" s="11"/>
      <c r="M15" s="2"/>
      <c r="Q15" s="2">
        <f>I16-129265</f>
        <v>0</v>
      </c>
    </row>
    <row r="16" spans="1:19" ht="21.75" customHeight="1" thickBot="1" x14ac:dyDescent="0.3">
      <c r="A16" s="22" t="s">
        <v>4</v>
      </c>
      <c r="B16" s="23"/>
      <c r="C16" s="5">
        <f>SUM(C8:C15)</f>
        <v>280000</v>
      </c>
      <c r="D16" s="5">
        <f>SUM(D8:D15)</f>
        <v>280000</v>
      </c>
      <c r="E16" s="5">
        <f>SUM(E8:E15)</f>
        <v>280000</v>
      </c>
      <c r="F16" s="5">
        <f>SUM(F8:F15)</f>
        <v>280000</v>
      </c>
      <c r="G16" s="6" t="s">
        <v>6</v>
      </c>
      <c r="H16" s="4">
        <f>SUM(H8:H15)</f>
        <v>280000</v>
      </c>
      <c r="I16" s="4">
        <f>SUM(I8:I15)</f>
        <v>129265</v>
      </c>
      <c r="J16" s="10">
        <f t="shared" ref="J16" si="1">I16/K16</f>
        <v>1</v>
      </c>
      <c r="K16" s="4">
        <v>129265</v>
      </c>
      <c r="L16" s="11"/>
      <c r="M16" s="12">
        <v>207939</v>
      </c>
    </row>
  </sheetData>
  <mergeCells count="19">
    <mergeCell ref="E6:F6"/>
    <mergeCell ref="C8:C15"/>
    <mergeCell ref="I6:I7"/>
    <mergeCell ref="A1:J1"/>
    <mergeCell ref="A2:J2"/>
    <mergeCell ref="A3:J3"/>
    <mergeCell ref="C4:J4"/>
    <mergeCell ref="A16:B16"/>
    <mergeCell ref="G6:G7"/>
    <mergeCell ref="H6:H7"/>
    <mergeCell ref="J6:J7"/>
    <mergeCell ref="A4:B7"/>
    <mergeCell ref="A8:B15"/>
    <mergeCell ref="D8:D15"/>
    <mergeCell ref="E8:E15"/>
    <mergeCell ref="F8:F15"/>
    <mergeCell ref="C5:F5"/>
    <mergeCell ref="G5:J5"/>
    <mergeCell ref="C6:D6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基金监督与管理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HHY</cp:lastModifiedBy>
  <dcterms:created xsi:type="dcterms:W3CDTF">2006-09-16T00:00:00Z</dcterms:created>
  <dcterms:modified xsi:type="dcterms:W3CDTF">2021-07-26T06:29:07Z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9893AFBF0BF845778D8AC5DBFAD46428</vt:lpwstr>
  </property>
  <property fmtid="{D5CDD505-2E9C-101B-9397-08002B2CF9AE}" pid="3" name="KSOProductBuildVer">
    <vt:lpwstr>2052-11.1.0.10495</vt:lpwstr>
  </property>
</Properties>
</file>